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1340" windowHeight="8535" activeTab="0"/>
  </bookViews>
  <sheets>
    <sheet name="1" sheetId="1" r:id="rId1"/>
    <sheet name="2" sheetId="2" r:id="rId2"/>
    <sheet name="3" sheetId="3" r:id="rId3"/>
  </sheets>
  <definedNames>
    <definedName name="_xlnm.Print_Area" localSheetId="1">'2'!$A$1:$M$46</definedName>
    <definedName name="_xlnm.Print_Area" localSheetId="2">'3'!$A$1:$E$46</definedName>
  </definedNames>
  <calcPr fullCalcOnLoad="1"/>
</workbook>
</file>

<file path=xl/sharedStrings.xml><?xml version="1.0" encoding="utf-8"?>
<sst xmlns="http://schemas.openxmlformats.org/spreadsheetml/2006/main" count="152" uniqueCount="107">
  <si>
    <t>Наименование показателя планирования</t>
  </si>
  <si>
    <t>Код строки</t>
  </si>
  <si>
    <t>I квартал</t>
  </si>
  <si>
    <t>январь</t>
  </si>
  <si>
    <t>февраль</t>
  </si>
  <si>
    <t>март</t>
  </si>
  <si>
    <t>ИТОГО I квартал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</si>
  <si>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</si>
  <si>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</si>
  <si>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</si>
  <si>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</si>
  <si>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</si>
  <si>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</si>
  <si>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</si>
  <si>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</si>
  <si>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</si>
  <si>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средств на начало периода</t>
  </si>
  <si>
    <t>Сальдо поступлений (+) / выбытий   (-) средств</t>
  </si>
  <si>
    <t>Остаток средств на конец периода</t>
  </si>
  <si>
    <t>010</t>
  </si>
  <si>
    <t>020</t>
  </si>
  <si>
    <t>030</t>
  </si>
  <si>
    <t>040</t>
  </si>
  <si>
    <t>050</t>
  </si>
  <si>
    <t>060</t>
  </si>
  <si>
    <t>070</t>
  </si>
  <si>
    <t>080</t>
  </si>
  <si>
    <t>Форма по ОКУД</t>
  </si>
  <si>
    <t>Дата</t>
  </si>
  <si>
    <t>по ОКЕИ</t>
  </si>
  <si>
    <t>КОДЫ</t>
  </si>
  <si>
    <t>Периодичность: ежемесячная</t>
  </si>
  <si>
    <t>Единица измерения: тыс.руб.</t>
  </si>
  <si>
    <t>II квартал</t>
  </si>
  <si>
    <t>III квартал</t>
  </si>
  <si>
    <t>IV квартал</t>
  </si>
  <si>
    <t>ИТОГО II квартал</t>
  </si>
  <si>
    <t>ИТОГО III квартал</t>
  </si>
  <si>
    <t>ИТОГО IV квартал</t>
  </si>
  <si>
    <t>Единица измерения: тыс. руб.</t>
  </si>
  <si>
    <t>Ответственный исполнитель</t>
  </si>
  <si>
    <t>Дата формирования</t>
  </si>
  <si>
    <t>Форма по КФД</t>
  </si>
  <si>
    <t>Сумма</t>
  </si>
  <si>
    <t>Приложение 2</t>
  </si>
  <si>
    <t>Выплаты по источникам финан-сирования дефицита бюджета</t>
  </si>
  <si>
    <t>Руководитель или иное уполномоченное им лицо</t>
  </si>
  <si>
    <t>Приложение 3</t>
  </si>
  <si>
    <t>"____" ________________ 20__г.</t>
  </si>
  <si>
    <t>(должность)</t>
  </si>
  <si>
    <t>(подпись)</t>
  </si>
  <si>
    <t>(расшифровка подписи)</t>
  </si>
  <si>
    <r>
      <t xml:space="preserve">на ______________ год </t>
    </r>
    <r>
      <rPr>
        <b/>
        <vertAlign val="superscript"/>
        <sz val="14"/>
        <rFont val="Arial"/>
        <family val="2"/>
      </rPr>
      <t>1</t>
    </r>
  </si>
  <si>
    <r>
      <t xml:space="preserve">ГАДБ/ГАИФ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: _______________________________________________________</t>
    </r>
  </si>
  <si>
    <r>
      <t xml:space="preserve">КБК доходов </t>
    </r>
    <r>
      <rPr>
        <vertAlign val="superscript"/>
        <sz val="10"/>
        <rFont val="Arial"/>
        <family val="2"/>
      </rPr>
      <t>4</t>
    </r>
  </si>
  <si>
    <t>Финансовый орган: __________________________________________________</t>
  </si>
  <si>
    <t>Дата поступления или выплаты</t>
  </si>
  <si>
    <r>
      <t xml:space="preserve">на ______________ год 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</si>
  <si>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Документ заполняется как для первоначальных графиков на год, так и для их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</si>
  <si>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3</t>
    </r>
    <r>
      <rPr>
        <sz val="10"/>
        <rFont val="Arial"/>
        <family val="2"/>
      </rPr>
      <t xml:space="preserve"> Раздел может опускаться в случае его незаполнения</t>
    </r>
  </si>
  <si>
    <t>Закон о бюджете на год</t>
  </si>
  <si>
    <t>Кассовый план на год</t>
  </si>
  <si>
    <t>(по состоянию на  "___" _________________ 20____г.)</t>
  </si>
  <si>
    <r>
      <t>1</t>
    </r>
    <r>
      <rPr>
        <sz val="10"/>
        <rFont val="Arial"/>
        <family val="2"/>
      </rPr>
      <t xml:space="preserve"> Документ заполняется как для первоначального прогноза на год, так и для его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</si>
  <si>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2</t>
    </r>
    <r>
      <rPr>
        <sz val="10"/>
        <rFont val="Arial"/>
        <family val="2"/>
      </rPr>
      <t xml:space="preserve"> Заполняется одна из двух строк в зависимости от формирования документа финансовым органом или ГАДБ/ГАИФ (главным администратором доходов бюджета / главным администратором источников финансирования дефицита бюджета)</t>
    </r>
  </si>
  <si>
    <t>(по состоянию на "____" __________________ 20___г.)</t>
  </si>
  <si>
    <r>
      <t>4</t>
    </r>
    <r>
      <rPr>
        <sz val="10"/>
        <rFont val="Arial"/>
        <family val="2"/>
      </rPr>
      <t xml:space="preserve"> Для КБК по доходам указывается код ГАДБ, код по КД, код КОСГУ (классификации операций сектора государственного управления)</t>
    </r>
  </si>
  <si>
    <r>
      <t xml:space="preserve">Раздел II. Привлечение средств из источников внутреннего финансирования дефицита областного бюджета </t>
    </r>
    <r>
      <rPr>
        <b/>
        <vertAlign val="superscript"/>
        <sz val="10"/>
        <rFont val="Arial"/>
        <family val="2"/>
      </rPr>
      <t>3</t>
    </r>
  </si>
  <si>
    <r>
      <t>5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код КОСГУ</t>
    </r>
  </si>
  <si>
    <r>
      <t xml:space="preserve">КИВФ </t>
    </r>
    <r>
      <rPr>
        <vertAlign val="superscript"/>
        <sz val="10"/>
        <rFont val="Arial"/>
        <family val="2"/>
      </rPr>
      <t>5</t>
    </r>
  </si>
  <si>
    <r>
      <t>ГАИФ</t>
    </r>
    <r>
      <rPr>
        <sz val="10"/>
        <rFont val="Arial"/>
        <family val="2"/>
      </rPr>
      <t>: _______________________________________________________</t>
    </r>
  </si>
  <si>
    <r>
      <t>2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КОСГУ</t>
    </r>
  </si>
  <si>
    <r>
      <t xml:space="preserve">КИВФ </t>
    </r>
    <r>
      <rPr>
        <vertAlign val="superscript"/>
        <sz val="10"/>
        <rFont val="Arial"/>
        <family val="2"/>
      </rPr>
      <t>2</t>
    </r>
  </si>
  <si>
    <t>к Постановлению главы</t>
  </si>
  <si>
    <t>Заведующая финансовым отделом администрации г. Собинка</t>
  </si>
  <si>
    <t>Н.М. Родионова</t>
  </si>
  <si>
    <t>Прогноз поступления средств городского бюджета</t>
  </si>
  <si>
    <r>
      <t xml:space="preserve">Раздел I. Доходы городского бюджета </t>
    </r>
    <r>
      <rPr>
        <b/>
        <vertAlign val="superscript"/>
        <sz val="10"/>
        <rFont val="Arial"/>
        <family val="2"/>
      </rPr>
      <t>3</t>
    </r>
  </si>
  <si>
    <t>зам.заведующей</t>
  </si>
  <si>
    <t>Л.В.Титова,</t>
  </si>
  <si>
    <t>Графики выплат
по источникам финансирования дефицита городского бюджета</t>
  </si>
  <si>
    <t xml:space="preserve">от                № </t>
  </si>
  <si>
    <t>Расходы -  всего, в т.ч.</t>
  </si>
  <si>
    <t>0100</t>
  </si>
  <si>
    <t>0300</t>
  </si>
  <si>
    <t>0400</t>
  </si>
  <si>
    <t>0500</t>
  </si>
  <si>
    <t>0700</t>
  </si>
  <si>
    <t>0800</t>
  </si>
  <si>
    <t>1000</t>
  </si>
  <si>
    <t>Доходы - всего, в т.ч.</t>
  </si>
  <si>
    <t>- налоговые доходы</t>
  </si>
  <si>
    <t>- неналоговые доходы</t>
  </si>
  <si>
    <t xml:space="preserve">                                                                                                                    г.СОБИНКА</t>
  </si>
  <si>
    <t>1100</t>
  </si>
  <si>
    <t>Заведующий финансовым отделом администрации г. Собинка</t>
  </si>
  <si>
    <t>М.А.Столбова</t>
  </si>
  <si>
    <t>1300</t>
  </si>
  <si>
    <t>Поступления от других бюджетов бюджетной системы РФ</t>
  </si>
  <si>
    <t>Поступления по источникам финансирования дефицита бюджета</t>
  </si>
  <si>
    <t>090</t>
  </si>
  <si>
    <t>100</t>
  </si>
  <si>
    <t>Безвозмездные поступления от негосударственных организаций</t>
  </si>
  <si>
    <t>Возврат остатков субсидий прошлых лет</t>
  </si>
  <si>
    <t>0600</t>
  </si>
  <si>
    <r>
      <t xml:space="preserve">Кассовый план исполнения  бюджета МО город Собинка на </t>
    </r>
    <r>
      <rPr>
        <b/>
        <u val="single"/>
        <sz val="14"/>
        <rFont val="Arial"/>
        <family val="2"/>
      </rPr>
      <t>2021 г</t>
    </r>
    <r>
      <rPr>
        <b/>
        <sz val="14"/>
        <rFont val="Arial"/>
        <family val="2"/>
      </rPr>
      <t>од</t>
    </r>
  </si>
  <si>
    <t xml:space="preserve">        (по состоянию на 01.07.2021 года)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</si>
</sst>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1">
    <font>
      <sz val="10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vertAlign val="superscript"/>
      <sz val="10"/>
      <name val="Arial"/>
      <family val="2"/>
    </font>
    <font>
      <b/>
      <vertAlign val="superscript"/>
      <sz val="14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textRotation="90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" fillId="0" borderId="2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1" xfId="0" applyFont="1" applyBorder="1" applyAlignment="1">
      <alignment horizontal="right"/>
    </xf>
    <xf numFmtId="184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184" fontId="1" fillId="0" borderId="11" xfId="0" applyNumberFormat="1" applyFont="1" applyBorder="1" applyAlignment="1">
      <alignment/>
    </xf>
    <xf numFmtId="184" fontId="1" fillId="0" borderId="10" xfId="0" applyNumberFormat="1" applyFont="1" applyBorder="1" applyAlignment="1">
      <alignment/>
    </xf>
    <xf numFmtId="184" fontId="1" fillId="0" borderId="0" xfId="0" applyNumberFormat="1" applyFont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184" fontId="1" fillId="33" borderId="11" xfId="0" applyNumberFormat="1" applyFont="1" applyFill="1" applyBorder="1" applyAlignment="1">
      <alignment/>
    </xf>
    <xf numFmtId="184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184" fontId="1" fillId="0" borderId="10" xfId="0" applyNumberFormat="1" applyFont="1" applyFill="1" applyBorder="1" applyAlignment="1">
      <alignment/>
    </xf>
    <xf numFmtId="184" fontId="12" fillId="0" borderId="0" xfId="0" applyNumberFormat="1" applyFont="1" applyAlignment="1">
      <alignment/>
    </xf>
    <xf numFmtId="0" fontId="1" fillId="0" borderId="2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9"/>
  <sheetViews>
    <sheetView tabSelected="1" zoomScalePageLayoutView="0" workbookViewId="0" topLeftCell="B37">
      <selection activeCell="U31" sqref="U31"/>
    </sheetView>
  </sheetViews>
  <sheetFormatPr defaultColWidth="9.00390625" defaultRowHeight="12.75"/>
  <cols>
    <col min="1" max="1" width="33.75390625" style="1" customWidth="1"/>
    <col min="2" max="2" width="4.125" style="1" customWidth="1"/>
    <col min="3" max="3" width="9.25390625" style="1" customWidth="1"/>
    <col min="4" max="4" width="9.75390625" style="1" customWidth="1"/>
    <col min="5" max="5" width="7.875" style="1" customWidth="1"/>
    <col min="6" max="6" width="8.75390625" style="1" customWidth="1"/>
    <col min="7" max="7" width="11.125" style="1" customWidth="1"/>
    <col min="8" max="8" width="9.75390625" style="1" customWidth="1"/>
    <col min="9" max="10" width="7.75390625" style="1" customWidth="1"/>
    <col min="11" max="11" width="9.00390625" style="1" customWidth="1"/>
    <col min="12" max="12" width="9.125" style="1" customWidth="1"/>
    <col min="13" max="13" width="7.875" style="1" customWidth="1"/>
    <col min="14" max="15" width="9.125" style="1" customWidth="1"/>
    <col min="16" max="16" width="9.00390625" style="1" customWidth="1"/>
    <col min="17" max="17" width="9.625" style="1" customWidth="1"/>
    <col min="18" max="18" width="8.875" style="1" customWidth="1"/>
    <col min="19" max="19" width="8.375" style="1" customWidth="1"/>
    <col min="20" max="20" width="8.875" style="1" customWidth="1"/>
    <col min="21" max="16384" width="9.125" style="1" customWidth="1"/>
  </cols>
  <sheetData>
    <row r="1" ht="3" customHeight="1">
      <c r="O1" s="21"/>
    </row>
    <row r="2" ht="12.75" hidden="1">
      <c r="O2" s="21"/>
    </row>
    <row r="3" ht="12.75" hidden="1">
      <c r="O3" s="21"/>
    </row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>
      <c r="O24" s="21"/>
    </row>
    <row r="25" ht="12.75" hidden="1">
      <c r="O25" s="21"/>
    </row>
    <row r="26" ht="18">
      <c r="C26" s="3" t="s">
        <v>105</v>
      </c>
    </row>
    <row r="27" spans="2:20" ht="18.75" thickBot="1">
      <c r="B27" s="40" t="s">
        <v>106</v>
      </c>
      <c r="C27" s="40"/>
      <c r="D27" s="15"/>
      <c r="G27" s="40"/>
      <c r="H27" s="27"/>
      <c r="I27" s="27"/>
      <c r="T27" s="9" t="s">
        <v>30</v>
      </c>
    </row>
    <row r="28" spans="1:20" ht="12.75">
      <c r="A28" s="1" t="s">
        <v>93</v>
      </c>
      <c r="S28" s="2" t="s">
        <v>27</v>
      </c>
      <c r="T28" s="11"/>
    </row>
    <row r="29" spans="1:20" ht="12.75">
      <c r="A29" s="1" t="s">
        <v>31</v>
      </c>
      <c r="S29" s="2" t="s">
        <v>28</v>
      </c>
      <c r="T29" s="12"/>
    </row>
    <row r="30" spans="1:20" ht="18.75" thickBot="1">
      <c r="A30" s="1" t="s">
        <v>32</v>
      </c>
      <c r="C30" s="52"/>
      <c r="D30" s="52"/>
      <c r="G30" s="63"/>
      <c r="S30" s="2" t="s">
        <v>29</v>
      </c>
      <c r="T30" s="13"/>
    </row>
    <row r="31" spans="4:7" ht="18.75" thickBot="1">
      <c r="D31" s="52"/>
      <c r="G31" s="39"/>
    </row>
    <row r="32" spans="1:20" ht="12.75">
      <c r="A32" s="64" t="s">
        <v>0</v>
      </c>
      <c r="B32" s="66" t="s">
        <v>1</v>
      </c>
      <c r="C32" s="68" t="s">
        <v>60</v>
      </c>
      <c r="D32" s="68" t="s">
        <v>61</v>
      </c>
      <c r="E32" s="70" t="s">
        <v>2</v>
      </c>
      <c r="F32" s="70"/>
      <c r="G32" s="70"/>
      <c r="H32" s="71" t="s">
        <v>6</v>
      </c>
      <c r="I32" s="70" t="s">
        <v>33</v>
      </c>
      <c r="J32" s="70"/>
      <c r="K32" s="70"/>
      <c r="L32" s="71" t="s">
        <v>36</v>
      </c>
      <c r="M32" s="70" t="s">
        <v>34</v>
      </c>
      <c r="N32" s="70"/>
      <c r="O32" s="70"/>
      <c r="P32" s="71" t="s">
        <v>37</v>
      </c>
      <c r="Q32" s="70" t="s">
        <v>35</v>
      </c>
      <c r="R32" s="70"/>
      <c r="S32" s="70"/>
      <c r="T32" s="73" t="s">
        <v>38</v>
      </c>
    </row>
    <row r="33" spans="1:20" ht="47.25">
      <c r="A33" s="65"/>
      <c r="B33" s="67"/>
      <c r="C33" s="69"/>
      <c r="D33" s="69"/>
      <c r="E33" s="5" t="s">
        <v>3</v>
      </c>
      <c r="F33" s="5" t="s">
        <v>4</v>
      </c>
      <c r="G33" s="5" t="s">
        <v>5</v>
      </c>
      <c r="H33" s="72"/>
      <c r="I33" s="5" t="s">
        <v>7</v>
      </c>
      <c r="J33" s="5" t="s">
        <v>8</v>
      </c>
      <c r="K33" s="5" t="s">
        <v>9</v>
      </c>
      <c r="L33" s="72"/>
      <c r="M33" s="5" t="s">
        <v>10</v>
      </c>
      <c r="N33" s="5" t="s">
        <v>11</v>
      </c>
      <c r="O33" s="5" t="s">
        <v>12</v>
      </c>
      <c r="P33" s="72"/>
      <c r="Q33" s="5" t="s">
        <v>13</v>
      </c>
      <c r="R33" s="5" t="s">
        <v>14</v>
      </c>
      <c r="S33" s="5" t="s">
        <v>15</v>
      </c>
      <c r="T33" s="74"/>
    </row>
    <row r="34" spans="1:20" ht="13.5" thickBot="1">
      <c r="A34" s="8">
        <v>1</v>
      </c>
      <c r="B34" s="9">
        <f>A34+1</f>
        <v>2</v>
      </c>
      <c r="C34" s="9">
        <f>B34+1</f>
        <v>3</v>
      </c>
      <c r="D34" s="9">
        <f>C34+1</f>
        <v>4</v>
      </c>
      <c r="E34" s="9">
        <v>5</v>
      </c>
      <c r="F34" s="9">
        <v>6</v>
      </c>
      <c r="G34" s="9">
        <f aca="true" t="shared" si="0" ref="G34:T34">F34+1</f>
        <v>7</v>
      </c>
      <c r="H34" s="9">
        <f t="shared" si="0"/>
        <v>8</v>
      </c>
      <c r="I34" s="9">
        <f t="shared" si="0"/>
        <v>9</v>
      </c>
      <c r="J34" s="9">
        <f t="shared" si="0"/>
        <v>10</v>
      </c>
      <c r="K34" s="9">
        <f t="shared" si="0"/>
        <v>11</v>
      </c>
      <c r="L34" s="9">
        <f t="shared" si="0"/>
        <v>12</v>
      </c>
      <c r="M34" s="48">
        <f t="shared" si="0"/>
        <v>13</v>
      </c>
      <c r="N34" s="48">
        <f t="shared" si="0"/>
        <v>14</v>
      </c>
      <c r="O34" s="48">
        <f t="shared" si="0"/>
        <v>15</v>
      </c>
      <c r="P34" s="9">
        <f t="shared" si="0"/>
        <v>16</v>
      </c>
      <c r="Q34" s="9">
        <f t="shared" si="0"/>
        <v>17</v>
      </c>
      <c r="R34" s="9">
        <f t="shared" si="0"/>
        <v>18</v>
      </c>
      <c r="S34" s="9">
        <f t="shared" si="0"/>
        <v>19</v>
      </c>
      <c r="T34" s="10">
        <f t="shared" si="0"/>
        <v>20</v>
      </c>
    </row>
    <row r="35" spans="1:20" ht="15.75" customHeight="1">
      <c r="A35" s="43" t="s">
        <v>16</v>
      </c>
      <c r="B35" s="46" t="s">
        <v>19</v>
      </c>
      <c r="C35" s="50">
        <v>14653.8</v>
      </c>
      <c r="D35" s="50">
        <v>14653.8</v>
      </c>
      <c r="E35" s="55">
        <v>14653.8</v>
      </c>
      <c r="F35" s="56">
        <v>1251.3</v>
      </c>
      <c r="G35" s="56">
        <v>7942.2</v>
      </c>
      <c r="H35" s="57">
        <v>14653.8</v>
      </c>
      <c r="I35" s="61">
        <v>2264.7</v>
      </c>
      <c r="J35" s="58">
        <v>7906.5</v>
      </c>
      <c r="K35" s="58">
        <v>4852.6</v>
      </c>
      <c r="L35" s="59">
        <v>2264.7</v>
      </c>
      <c r="M35" s="60">
        <v>1939.1</v>
      </c>
      <c r="N35" s="60">
        <v>30208.8</v>
      </c>
      <c r="O35" s="60">
        <v>29310.5</v>
      </c>
      <c r="P35" s="59">
        <v>1939.1</v>
      </c>
      <c r="Q35" s="59">
        <v>22554.2</v>
      </c>
      <c r="R35" s="59">
        <v>51948.7</v>
      </c>
      <c r="S35" s="59">
        <v>43592.2</v>
      </c>
      <c r="T35" s="41">
        <v>22554.2</v>
      </c>
    </row>
    <row r="36" spans="1:20" ht="12.75">
      <c r="A36" s="44" t="s">
        <v>90</v>
      </c>
      <c r="B36" s="47" t="s">
        <v>20</v>
      </c>
      <c r="C36" s="51">
        <f>C37+C38</f>
        <v>159978.1</v>
      </c>
      <c r="D36" s="51">
        <f>D37+D38</f>
        <v>159978.1</v>
      </c>
      <c r="E36" s="57">
        <f>E37+E38</f>
        <v>3505.8</v>
      </c>
      <c r="F36" s="57">
        <f>F37+F38</f>
        <v>6355.5</v>
      </c>
      <c r="G36" s="57">
        <f>G37+G38</f>
        <v>7710.5</v>
      </c>
      <c r="H36" s="57">
        <f>E36+F36+G36</f>
        <v>17571.8</v>
      </c>
      <c r="I36" s="61">
        <f aca="true" t="shared" si="1" ref="I36:S36">I37+I38</f>
        <v>10045.900000000001</v>
      </c>
      <c r="J36" s="57">
        <f>J37+J38</f>
        <v>3755.2</v>
      </c>
      <c r="K36" s="57">
        <f t="shared" si="1"/>
        <v>7565</v>
      </c>
      <c r="L36" s="59">
        <f>I36+J36+K36</f>
        <v>21366.100000000002</v>
      </c>
      <c r="M36" s="60">
        <f t="shared" si="1"/>
        <v>28755.8</v>
      </c>
      <c r="N36" s="60">
        <f t="shared" si="1"/>
        <v>14719.900000000001</v>
      </c>
      <c r="O36" s="60">
        <f t="shared" si="1"/>
        <v>15724.8</v>
      </c>
      <c r="P36" s="59">
        <f>P37+P38</f>
        <v>59200.5</v>
      </c>
      <c r="Q36" s="59">
        <f t="shared" si="1"/>
        <v>19255</v>
      </c>
      <c r="R36" s="59">
        <f t="shared" si="1"/>
        <v>19298.3</v>
      </c>
      <c r="S36" s="59">
        <f t="shared" si="1"/>
        <v>23286.4</v>
      </c>
      <c r="T36" s="54">
        <f>Q36+R36+S36</f>
        <v>61839.700000000004</v>
      </c>
    </row>
    <row r="37" spans="1:20" ht="12.75">
      <c r="A37" s="45" t="s">
        <v>91</v>
      </c>
      <c r="B37" s="47"/>
      <c r="C37" s="42">
        <v>58768</v>
      </c>
      <c r="D37" s="6">
        <f>H37+L37+P37+T37</f>
        <v>58768</v>
      </c>
      <c r="E37" s="53">
        <v>2659.8</v>
      </c>
      <c r="F37" s="53">
        <v>5222.7</v>
      </c>
      <c r="G37" s="53">
        <v>3601</v>
      </c>
      <c r="H37" s="58">
        <f>G37+F37+E37</f>
        <v>11483.5</v>
      </c>
      <c r="I37" s="53">
        <v>5018.8</v>
      </c>
      <c r="J37" s="53">
        <v>2715.1</v>
      </c>
      <c r="K37" s="53">
        <v>4531.2</v>
      </c>
      <c r="L37" s="58">
        <f>K37+J37+I37</f>
        <v>12265.099999999999</v>
      </c>
      <c r="M37" s="53">
        <v>4078.6</v>
      </c>
      <c r="N37" s="53">
        <v>4085.8</v>
      </c>
      <c r="O37" s="53">
        <v>4008.8</v>
      </c>
      <c r="P37" s="58">
        <f>O37+N37+M37</f>
        <v>12173.2</v>
      </c>
      <c r="Q37" s="53">
        <v>8381</v>
      </c>
      <c r="R37" s="53">
        <v>6795.3</v>
      </c>
      <c r="S37" s="62">
        <v>7669.9</v>
      </c>
      <c r="T37" s="53">
        <f>S37+R37+Q37</f>
        <v>22846.2</v>
      </c>
    </row>
    <row r="38" spans="1:20" ht="12.75">
      <c r="A38" s="45" t="s">
        <v>92</v>
      </c>
      <c r="B38" s="47"/>
      <c r="C38" s="42">
        <v>101210.1</v>
      </c>
      <c r="D38" s="6">
        <f>H38+L38+P38+T38</f>
        <v>101210.1</v>
      </c>
      <c r="E38" s="53">
        <v>846</v>
      </c>
      <c r="F38" s="53">
        <v>1132.8</v>
      </c>
      <c r="G38" s="53">
        <v>4109.5</v>
      </c>
      <c r="H38" s="58">
        <f>E38+F38+G38</f>
        <v>6088.3</v>
      </c>
      <c r="I38" s="53">
        <v>5027.1</v>
      </c>
      <c r="J38" s="53">
        <v>1040.1</v>
      </c>
      <c r="K38" s="53">
        <v>3033.8</v>
      </c>
      <c r="L38" s="58">
        <f>I38+J38+K38</f>
        <v>9101</v>
      </c>
      <c r="M38" s="53">
        <v>24677.2</v>
      </c>
      <c r="N38" s="53">
        <v>10634.1</v>
      </c>
      <c r="O38" s="53">
        <v>11716</v>
      </c>
      <c r="P38" s="58">
        <f>M38+N38+O38</f>
        <v>47027.3</v>
      </c>
      <c r="Q38" s="53">
        <v>10874</v>
      </c>
      <c r="R38" s="53">
        <v>12503</v>
      </c>
      <c r="S38" s="62">
        <v>15616.5</v>
      </c>
      <c r="T38" s="53">
        <f>Q38+R38+S38</f>
        <v>38993.5</v>
      </c>
    </row>
    <row r="39" spans="1:20" ht="25.5">
      <c r="A39" s="45" t="s">
        <v>99</v>
      </c>
      <c r="B39" s="47" t="s">
        <v>21</v>
      </c>
      <c r="C39" s="6">
        <v>32550</v>
      </c>
      <c r="D39" s="6">
        <f>H39+L39+P39+T39</f>
        <v>32550</v>
      </c>
      <c r="E39" s="58">
        <v>8000</v>
      </c>
      <c r="F39" s="58"/>
      <c r="G39" s="58"/>
      <c r="H39" s="58">
        <f>E39</f>
        <v>8000</v>
      </c>
      <c r="I39" s="53">
        <v>4053</v>
      </c>
      <c r="J39" s="58"/>
      <c r="K39" s="58"/>
      <c r="L39" s="58">
        <f>I39+K39</f>
        <v>4053</v>
      </c>
      <c r="M39" s="58"/>
      <c r="N39" s="58">
        <v>6000</v>
      </c>
      <c r="O39" s="58"/>
      <c r="P39" s="58">
        <f>N39</f>
        <v>6000</v>
      </c>
      <c r="Q39" s="58"/>
      <c r="R39" s="58">
        <v>14497</v>
      </c>
      <c r="S39" s="58">
        <v>0</v>
      </c>
      <c r="T39" s="53">
        <f>R39+S39</f>
        <v>14497</v>
      </c>
    </row>
    <row r="40" spans="1:20" ht="27.75" customHeight="1">
      <c r="A40" s="45" t="s">
        <v>98</v>
      </c>
      <c r="B40" s="47" t="s">
        <v>22</v>
      </c>
      <c r="C40" s="6">
        <v>198791.6</v>
      </c>
      <c r="D40" s="6">
        <f>H40+L40+P40+T40</f>
        <v>198791.60000000003</v>
      </c>
      <c r="E40" s="53">
        <v>798.5</v>
      </c>
      <c r="F40" s="53">
        <v>11896.6</v>
      </c>
      <c r="G40" s="53">
        <v>8288.5</v>
      </c>
      <c r="H40" s="58">
        <f>E40+F40+G40</f>
        <v>20983.6</v>
      </c>
      <c r="I40" s="53">
        <v>10894.4</v>
      </c>
      <c r="J40" s="53">
        <v>1568.6</v>
      </c>
      <c r="K40" s="53">
        <v>12460.7</v>
      </c>
      <c r="L40" s="58">
        <f>I40+J40+K40</f>
        <v>24923.7</v>
      </c>
      <c r="M40" s="53">
        <v>36687.5</v>
      </c>
      <c r="N40" s="53">
        <v>20456.2</v>
      </c>
      <c r="O40" s="53">
        <v>30255.9</v>
      </c>
      <c r="P40" s="58">
        <f>M40+N40+O40</f>
        <v>87399.6</v>
      </c>
      <c r="Q40" s="53">
        <v>22675.6</v>
      </c>
      <c r="R40" s="53">
        <v>1511.1</v>
      </c>
      <c r="S40" s="53">
        <v>41298</v>
      </c>
      <c r="T40" s="53">
        <f>Q40+R40+S40</f>
        <v>65484.7</v>
      </c>
    </row>
    <row r="41" spans="1:20" ht="27.75" customHeight="1">
      <c r="A41" s="45" t="s">
        <v>103</v>
      </c>
      <c r="B41" s="47" t="s">
        <v>23</v>
      </c>
      <c r="C41" s="6"/>
      <c r="D41" s="6"/>
      <c r="E41" s="42">
        <v>-11569.4</v>
      </c>
      <c r="F41" s="6"/>
      <c r="G41" s="6">
        <v>3177.9</v>
      </c>
      <c r="H41" s="42">
        <f>E41+G41</f>
        <v>-8391.5</v>
      </c>
      <c r="I41" s="53"/>
      <c r="J41" s="6"/>
      <c r="K41" s="6">
        <v>0</v>
      </c>
      <c r="L41" s="6">
        <f>K41</f>
        <v>0</v>
      </c>
      <c r="M41" s="6">
        <v>8391.5</v>
      </c>
      <c r="N41" s="6"/>
      <c r="O41" s="6"/>
      <c r="P41" s="6">
        <f>M41</f>
        <v>8391.5</v>
      </c>
      <c r="Q41" s="6"/>
      <c r="R41" s="6"/>
      <c r="S41" s="6"/>
      <c r="T41" s="6"/>
    </row>
    <row r="42" spans="1:20" ht="27.75" customHeight="1">
      <c r="A42" s="45" t="s">
        <v>102</v>
      </c>
      <c r="B42" s="47" t="s">
        <v>24</v>
      </c>
      <c r="C42" s="6">
        <v>460</v>
      </c>
      <c r="D42" s="6">
        <f>H42+L42+P42</f>
        <v>460</v>
      </c>
      <c r="E42" s="6"/>
      <c r="F42" s="6"/>
      <c r="G42" s="6">
        <v>250</v>
      </c>
      <c r="H42" s="6">
        <f>G42</f>
        <v>250</v>
      </c>
      <c r="I42" s="53">
        <v>60</v>
      </c>
      <c r="J42" s="6">
        <v>25</v>
      </c>
      <c r="K42" s="6">
        <v>25</v>
      </c>
      <c r="L42" s="6">
        <f>I42+J42+K42</f>
        <v>110</v>
      </c>
      <c r="M42" s="6">
        <v>100</v>
      </c>
      <c r="N42" s="6"/>
      <c r="O42" s="6"/>
      <c r="P42" s="6">
        <f>M42</f>
        <v>100</v>
      </c>
      <c r="Q42" s="6"/>
      <c r="R42" s="6"/>
      <c r="S42" s="6"/>
      <c r="T42" s="6">
        <f>R42+S42</f>
        <v>0</v>
      </c>
    </row>
    <row r="43" spans="1:22" ht="12.75">
      <c r="A43" s="44" t="s">
        <v>82</v>
      </c>
      <c r="B43" s="47" t="s">
        <v>25</v>
      </c>
      <c r="C43" s="42">
        <f>C44+C45+C46+C47+C48+C49+C50+C51+C52+C53</f>
        <v>377433.9000000001</v>
      </c>
      <c r="D43" s="42">
        <f>D44+D45+D46+D47+D49+D50+D51+D52+D53+D48</f>
        <v>377433.9000000001</v>
      </c>
      <c r="E43" s="6">
        <f>E44+E45+E46+E47+E49+E50+E51+E52+E53</f>
        <v>14137.4</v>
      </c>
      <c r="F43" s="6">
        <f>F44+F45+F46+F47+F49+F50+F51+F52+F53+F48</f>
        <v>11561.2</v>
      </c>
      <c r="G43" s="6">
        <f>G44+G45+G46+G47+G49+G50+G51+G52+G53</f>
        <v>22104.399999999998</v>
      </c>
      <c r="H43" s="6">
        <f>E43+F43+G43</f>
        <v>47803</v>
      </c>
      <c r="I43" s="6">
        <f>I44+I45+I46+I47+I49+I50+I51+I52+I53+I48</f>
        <v>15358.5</v>
      </c>
      <c r="J43" s="6">
        <f>J44+J45+J46+J47+J49+J50+J51+J52+J53+J48</f>
        <v>8402.7</v>
      </c>
      <c r="K43" s="6">
        <f>K44+K45+K46+K47+K49+K50+K51+K52+K53+K48</f>
        <v>22964.2</v>
      </c>
      <c r="L43" s="6">
        <f>I43+J43+K43</f>
        <v>46725.4</v>
      </c>
      <c r="M43" s="6">
        <f>M44+M45+M46+M47+M49+M50+M51+M52+M53+M48</f>
        <v>45665.1</v>
      </c>
      <c r="N43" s="6">
        <f>N44+N45+N46+N47+N49+N50+N51+N52+N53</f>
        <v>42074.4</v>
      </c>
      <c r="O43" s="6">
        <f>O44+O45+O46+O47+O49+O50+O51+O52+O53</f>
        <v>52737.00000000001</v>
      </c>
      <c r="P43" s="6">
        <f>M43+N43+O43</f>
        <v>140476.5</v>
      </c>
      <c r="Q43" s="6">
        <f>Q44+Q45+Q46+Q47+Q49+Q50+Q51+Q52+Q53</f>
        <v>12536.100000000002</v>
      </c>
      <c r="R43" s="6">
        <f>R44+R45+R46+R47+R49+R50+R51+R52+R53</f>
        <v>31039.4</v>
      </c>
      <c r="S43" s="42">
        <f>S44+S45+S46+S47+S49+S50+S51+S52+S53+S48</f>
        <v>98853.5</v>
      </c>
      <c r="T43" s="42">
        <f>Q43+R43+S43</f>
        <v>142429</v>
      </c>
      <c r="U43" s="52"/>
      <c r="V43" s="52"/>
    </row>
    <row r="44" spans="1:21" ht="12.75">
      <c r="A44" s="45" t="s">
        <v>83</v>
      </c>
      <c r="B44" s="47"/>
      <c r="C44" s="6">
        <v>30973.2</v>
      </c>
      <c r="D44" s="6">
        <f aca="true" t="shared" si="2" ref="D44:D53">H44+L44+P44+T44</f>
        <v>30973.199999999997</v>
      </c>
      <c r="E44" s="6">
        <v>1636</v>
      </c>
      <c r="F44" s="6">
        <v>2677.9</v>
      </c>
      <c r="G44" s="6">
        <v>2633</v>
      </c>
      <c r="H44" s="6">
        <f aca="true" t="shared" si="3" ref="H44:H52">E44+F44+G44</f>
        <v>6946.9</v>
      </c>
      <c r="I44" s="6">
        <v>3932.4</v>
      </c>
      <c r="J44" s="6">
        <v>1013.6</v>
      </c>
      <c r="K44" s="6">
        <v>2735.9</v>
      </c>
      <c r="L44" s="6">
        <f>I44+J44+K44</f>
        <v>7681.9</v>
      </c>
      <c r="M44" s="6">
        <v>3627.4</v>
      </c>
      <c r="N44" s="6">
        <v>2570.2</v>
      </c>
      <c r="O44" s="6">
        <v>2431.7</v>
      </c>
      <c r="P44" s="6">
        <f aca="true" t="shared" si="4" ref="P44:P54">M44+N44+O44</f>
        <v>8629.3</v>
      </c>
      <c r="Q44" s="6">
        <v>2645.7</v>
      </c>
      <c r="R44" s="6">
        <v>2423.2</v>
      </c>
      <c r="S44" s="6">
        <v>2646.2</v>
      </c>
      <c r="T44" s="6">
        <f aca="true" t="shared" si="5" ref="T44:T53">Q44+R44+S44</f>
        <v>7715.099999999999</v>
      </c>
      <c r="U44" s="52"/>
    </row>
    <row r="45" spans="1:20" ht="12.75">
      <c r="A45" s="45" t="s">
        <v>84</v>
      </c>
      <c r="B45" s="47"/>
      <c r="C45" s="6">
        <v>5957</v>
      </c>
      <c r="D45" s="6">
        <f>H45+L45+P45+T45</f>
        <v>5957</v>
      </c>
      <c r="E45" s="6">
        <v>200</v>
      </c>
      <c r="F45" s="6">
        <v>0</v>
      </c>
      <c r="G45" s="6">
        <v>3893.7</v>
      </c>
      <c r="H45" s="6">
        <f t="shared" si="3"/>
        <v>4093.7</v>
      </c>
      <c r="I45" s="6">
        <v>249.2</v>
      </c>
      <c r="J45" s="6">
        <v>672.7</v>
      </c>
      <c r="K45" s="6">
        <v>376.2</v>
      </c>
      <c r="L45" s="6">
        <f>I45+J45+K45</f>
        <v>1298.1000000000001</v>
      </c>
      <c r="M45" s="6">
        <v>270.2</v>
      </c>
      <c r="N45" s="6">
        <v>200</v>
      </c>
      <c r="O45" s="6">
        <v>95</v>
      </c>
      <c r="P45" s="6">
        <f>M45+N45+O45</f>
        <v>565.2</v>
      </c>
      <c r="Q45" s="6">
        <v>0</v>
      </c>
      <c r="R45" s="6">
        <v>0</v>
      </c>
      <c r="S45" s="6"/>
      <c r="T45" s="6">
        <f t="shared" si="5"/>
        <v>0</v>
      </c>
    </row>
    <row r="46" spans="1:20" ht="12.75">
      <c r="A46" s="45" t="s">
        <v>85</v>
      </c>
      <c r="B46" s="47"/>
      <c r="C46" s="6">
        <v>29003.9</v>
      </c>
      <c r="D46" s="6">
        <f t="shared" si="2"/>
        <v>29003.9</v>
      </c>
      <c r="E46" s="6">
        <v>230.3</v>
      </c>
      <c r="F46" s="6">
        <v>481.7</v>
      </c>
      <c r="G46" s="6">
        <v>874.8</v>
      </c>
      <c r="H46" s="6">
        <f t="shared" si="3"/>
        <v>1586.8</v>
      </c>
      <c r="I46" s="6">
        <v>491.7</v>
      </c>
      <c r="J46" s="6">
        <v>383.8</v>
      </c>
      <c r="K46" s="6">
        <v>524</v>
      </c>
      <c r="L46" s="6">
        <f aca="true" t="shared" si="6" ref="L46:L53">I46+J46+K46</f>
        <v>1399.5</v>
      </c>
      <c r="M46" s="6">
        <v>2489.3</v>
      </c>
      <c r="N46" s="6">
        <v>642.4</v>
      </c>
      <c r="O46" s="6">
        <v>19215</v>
      </c>
      <c r="P46" s="6">
        <f t="shared" si="4"/>
        <v>22346.7</v>
      </c>
      <c r="Q46" s="6">
        <v>2239.7</v>
      </c>
      <c r="R46" s="6">
        <v>471.4</v>
      </c>
      <c r="S46" s="6">
        <v>959.8</v>
      </c>
      <c r="T46" s="6">
        <f t="shared" si="5"/>
        <v>3670.8999999999996</v>
      </c>
    </row>
    <row r="47" spans="1:22" ht="12.75">
      <c r="A47" s="45" t="s">
        <v>86</v>
      </c>
      <c r="B47" s="47"/>
      <c r="C47" s="42">
        <v>258472.3</v>
      </c>
      <c r="D47" s="42">
        <f t="shared" si="2"/>
        <v>258472.30000000002</v>
      </c>
      <c r="E47" s="6">
        <v>10852.9</v>
      </c>
      <c r="F47" s="6">
        <v>6598.9</v>
      </c>
      <c r="G47" s="6">
        <v>11637.7</v>
      </c>
      <c r="H47" s="6">
        <f t="shared" si="3"/>
        <v>29089.5</v>
      </c>
      <c r="I47" s="6">
        <v>6400.2</v>
      </c>
      <c r="J47" s="6">
        <v>4275.9</v>
      </c>
      <c r="K47" s="6">
        <v>16056.1</v>
      </c>
      <c r="L47" s="6">
        <f t="shared" si="6"/>
        <v>26732.199999999997</v>
      </c>
      <c r="M47" s="6">
        <v>37114</v>
      </c>
      <c r="N47" s="6">
        <v>36966.8</v>
      </c>
      <c r="O47" s="6">
        <v>28940.9</v>
      </c>
      <c r="P47" s="6">
        <f t="shared" si="4"/>
        <v>103021.70000000001</v>
      </c>
      <c r="Q47" s="6">
        <v>5600.3</v>
      </c>
      <c r="R47" s="6">
        <v>2064.5</v>
      </c>
      <c r="S47" s="42">
        <v>91964.1</v>
      </c>
      <c r="T47" s="42">
        <v>99628.9</v>
      </c>
      <c r="U47" s="52"/>
      <c r="V47" s="52"/>
    </row>
    <row r="48" spans="1:22" ht="12.75">
      <c r="A48" s="45" t="s">
        <v>104</v>
      </c>
      <c r="B48" s="47"/>
      <c r="C48" s="42">
        <v>205</v>
      </c>
      <c r="D48" s="42">
        <v>205</v>
      </c>
      <c r="E48" s="6">
        <v>0</v>
      </c>
      <c r="F48" s="6">
        <v>182.5</v>
      </c>
      <c r="G48" s="6"/>
      <c r="H48" s="6">
        <f>F48</f>
        <v>182.5</v>
      </c>
      <c r="I48" s="6"/>
      <c r="J48" s="6"/>
      <c r="K48" s="6"/>
      <c r="L48" s="6"/>
      <c r="M48" s="6">
        <v>2</v>
      </c>
      <c r="N48" s="6"/>
      <c r="O48" s="6"/>
      <c r="P48" s="6">
        <f>M48</f>
        <v>2</v>
      </c>
      <c r="Q48" s="6"/>
      <c r="R48" s="6"/>
      <c r="S48" s="42">
        <v>20.5</v>
      </c>
      <c r="T48" s="42">
        <f>S48</f>
        <v>20.5</v>
      </c>
      <c r="V48" s="52"/>
    </row>
    <row r="49" spans="1:20" ht="12.75">
      <c r="A49" s="45" t="s">
        <v>87</v>
      </c>
      <c r="B49" s="47"/>
      <c r="C49" s="6">
        <v>300</v>
      </c>
      <c r="D49" s="6">
        <f>H49+L49+P49+T49</f>
        <v>300</v>
      </c>
      <c r="E49" s="6">
        <v>6</v>
      </c>
      <c r="F49" s="6">
        <v>0.5</v>
      </c>
      <c r="G49" s="6">
        <v>2</v>
      </c>
      <c r="H49" s="6">
        <f t="shared" si="3"/>
        <v>8.5</v>
      </c>
      <c r="I49" s="6">
        <v>19.4</v>
      </c>
      <c r="J49" s="6">
        <v>13.5</v>
      </c>
      <c r="K49" s="6">
        <v>7.5</v>
      </c>
      <c r="L49" s="6">
        <f t="shared" si="6"/>
        <v>40.4</v>
      </c>
      <c r="M49" s="6">
        <v>108.6</v>
      </c>
      <c r="N49" s="6">
        <v>20.5</v>
      </c>
      <c r="O49" s="6">
        <v>29.5</v>
      </c>
      <c r="P49" s="6">
        <v>158.6</v>
      </c>
      <c r="Q49" s="6">
        <v>24.5</v>
      </c>
      <c r="R49" s="6">
        <v>20.6</v>
      </c>
      <c r="S49" s="6">
        <v>47.4</v>
      </c>
      <c r="T49" s="6">
        <v>92.5</v>
      </c>
    </row>
    <row r="50" spans="1:20" ht="12.75">
      <c r="A50" s="45" t="s">
        <v>88</v>
      </c>
      <c r="B50" s="47"/>
      <c r="C50" s="6">
        <v>43130.4</v>
      </c>
      <c r="D50" s="6">
        <f t="shared" si="2"/>
        <v>43130.4</v>
      </c>
      <c r="E50" s="6">
        <v>1092.3</v>
      </c>
      <c r="F50" s="6">
        <v>1509.7</v>
      </c>
      <c r="G50" s="6">
        <v>1919.6</v>
      </c>
      <c r="H50" s="6">
        <f t="shared" si="3"/>
        <v>4521.6</v>
      </c>
      <c r="I50" s="6">
        <v>3428</v>
      </c>
      <c r="J50" s="6">
        <v>1322</v>
      </c>
      <c r="K50" s="6">
        <v>2554.4</v>
      </c>
      <c r="L50" s="6">
        <f t="shared" si="6"/>
        <v>7304.4</v>
      </c>
      <c r="M50" s="6">
        <v>1142.7</v>
      </c>
      <c r="N50" s="6">
        <v>925.1</v>
      </c>
      <c r="O50" s="6">
        <v>1299.7</v>
      </c>
      <c r="P50" s="6">
        <f>M50+N50+O50</f>
        <v>3367.5</v>
      </c>
      <c r="Q50" s="6">
        <v>1299.7</v>
      </c>
      <c r="R50" s="6">
        <v>25128.4</v>
      </c>
      <c r="S50" s="6">
        <v>1508.8</v>
      </c>
      <c r="T50" s="6">
        <f t="shared" si="5"/>
        <v>27936.9</v>
      </c>
    </row>
    <row r="51" spans="1:20" ht="12.75">
      <c r="A51" s="49" t="s">
        <v>89</v>
      </c>
      <c r="B51" s="47"/>
      <c r="C51" s="6">
        <v>1673.2</v>
      </c>
      <c r="D51" s="6">
        <f t="shared" si="2"/>
        <v>1673.1999999999998</v>
      </c>
      <c r="E51" s="6">
        <v>119.9</v>
      </c>
      <c r="F51" s="6">
        <v>110</v>
      </c>
      <c r="G51" s="6">
        <v>143.6</v>
      </c>
      <c r="H51" s="6">
        <f>E51+F51+G51</f>
        <v>373.5</v>
      </c>
      <c r="I51" s="6">
        <v>176.7</v>
      </c>
      <c r="J51" s="6">
        <v>165</v>
      </c>
      <c r="K51" s="6">
        <v>160.1</v>
      </c>
      <c r="L51" s="6">
        <f>I51+J51+K51</f>
        <v>501.79999999999995</v>
      </c>
      <c r="M51" s="6">
        <v>59.8</v>
      </c>
      <c r="N51" s="6">
        <v>147.1</v>
      </c>
      <c r="O51" s="6">
        <v>122.9</v>
      </c>
      <c r="P51" s="6">
        <f t="shared" si="4"/>
        <v>329.79999999999995</v>
      </c>
      <c r="Q51" s="6">
        <v>124</v>
      </c>
      <c r="R51" s="6">
        <v>123.6</v>
      </c>
      <c r="S51" s="6">
        <v>220.5</v>
      </c>
      <c r="T51" s="6">
        <f t="shared" si="5"/>
        <v>468.1</v>
      </c>
    </row>
    <row r="52" spans="1:20" ht="12.75">
      <c r="A52" s="49" t="s">
        <v>94</v>
      </c>
      <c r="B52" s="47"/>
      <c r="C52" s="6">
        <v>6625</v>
      </c>
      <c r="D52" s="6">
        <f t="shared" si="2"/>
        <v>6625</v>
      </c>
      <c r="E52" s="6">
        <v>0</v>
      </c>
      <c r="F52" s="6">
        <v>0</v>
      </c>
      <c r="G52" s="6">
        <v>1000</v>
      </c>
      <c r="H52" s="6">
        <f t="shared" si="3"/>
        <v>1000</v>
      </c>
      <c r="I52" s="6">
        <v>656.3</v>
      </c>
      <c r="J52" s="6">
        <v>556.2</v>
      </c>
      <c r="K52" s="6">
        <v>550</v>
      </c>
      <c r="L52" s="6">
        <f t="shared" si="6"/>
        <v>1762.5</v>
      </c>
      <c r="M52" s="6">
        <v>851.1</v>
      </c>
      <c r="N52" s="6">
        <v>602.3</v>
      </c>
      <c r="O52" s="6">
        <v>602.3</v>
      </c>
      <c r="P52" s="6">
        <f t="shared" si="4"/>
        <v>2055.7</v>
      </c>
      <c r="Q52" s="6">
        <v>602.2</v>
      </c>
      <c r="R52" s="6">
        <v>602.3</v>
      </c>
      <c r="S52" s="6">
        <v>602.3</v>
      </c>
      <c r="T52" s="6">
        <f t="shared" si="5"/>
        <v>1806.8</v>
      </c>
    </row>
    <row r="53" spans="1:20" ht="12.75">
      <c r="A53" s="49" t="s">
        <v>97</v>
      </c>
      <c r="B53" s="47"/>
      <c r="C53" s="6">
        <v>1093.9</v>
      </c>
      <c r="D53" s="6">
        <f t="shared" si="2"/>
        <v>1093.8999999999999</v>
      </c>
      <c r="E53" s="6">
        <v>0</v>
      </c>
      <c r="F53" s="6">
        <v>0</v>
      </c>
      <c r="G53" s="6">
        <v>0</v>
      </c>
      <c r="H53" s="6">
        <f>E53+F53+G53</f>
        <v>0</v>
      </c>
      <c r="I53" s="6">
        <v>4.6</v>
      </c>
      <c r="J53" s="6">
        <v>0</v>
      </c>
      <c r="K53" s="6">
        <v>0</v>
      </c>
      <c r="L53" s="6">
        <f t="shared" si="6"/>
        <v>4.6</v>
      </c>
      <c r="M53" s="6">
        <v>0</v>
      </c>
      <c r="N53" s="6">
        <v>0</v>
      </c>
      <c r="O53" s="6">
        <v>0</v>
      </c>
      <c r="P53" s="6">
        <f t="shared" si="4"/>
        <v>0</v>
      </c>
      <c r="Q53" s="6">
        <v>0</v>
      </c>
      <c r="R53" s="6">
        <v>205.4</v>
      </c>
      <c r="S53" s="6">
        <v>883.9</v>
      </c>
      <c r="T53" s="6">
        <f t="shared" si="5"/>
        <v>1089.3</v>
      </c>
    </row>
    <row r="54" spans="1:20" ht="25.5">
      <c r="A54" s="44" t="s">
        <v>45</v>
      </c>
      <c r="B54" s="47" t="s">
        <v>26</v>
      </c>
      <c r="C54" s="6">
        <v>27676.5</v>
      </c>
      <c r="D54" s="6">
        <f>H54+L54+R54+S54+Q54</f>
        <v>27676.5</v>
      </c>
      <c r="E54" s="6">
        <v>0</v>
      </c>
      <c r="F54" s="6">
        <v>0</v>
      </c>
      <c r="G54" s="6">
        <v>3000</v>
      </c>
      <c r="H54" s="6">
        <f>E54+F54+G54</f>
        <v>3000</v>
      </c>
      <c r="I54" s="6">
        <v>4053</v>
      </c>
      <c r="J54" s="6">
        <v>0</v>
      </c>
      <c r="K54" s="6">
        <v>0</v>
      </c>
      <c r="L54" s="6">
        <f>I54+J54+K54</f>
        <v>4053</v>
      </c>
      <c r="M54" s="6">
        <v>0</v>
      </c>
      <c r="N54" s="6">
        <v>0</v>
      </c>
      <c r="O54" s="6">
        <v>0</v>
      </c>
      <c r="P54" s="6">
        <f t="shared" si="4"/>
        <v>0</v>
      </c>
      <c r="Q54" s="6">
        <v>0</v>
      </c>
      <c r="R54" s="6">
        <v>12623.5</v>
      </c>
      <c r="S54" s="6">
        <v>8000</v>
      </c>
      <c r="T54" s="6">
        <f>Q54+R54+S54</f>
        <v>20623.5</v>
      </c>
    </row>
    <row r="55" spans="1:20" ht="25.5">
      <c r="A55" s="44" t="s">
        <v>17</v>
      </c>
      <c r="B55" s="47" t="s">
        <v>100</v>
      </c>
      <c r="C55" s="42">
        <f>C36+C39+C40-C43-C54+C42</f>
        <v>-13330.70000000007</v>
      </c>
      <c r="D55" s="42">
        <f>D36+D39+D40+D42-D43-D54</f>
        <v>-13330.700000000012</v>
      </c>
      <c r="E55" s="42">
        <f>E36+E40+E41-E43-E54+E39</f>
        <v>-13402.5</v>
      </c>
      <c r="F55" s="6">
        <f>F36+F40+F41-F43-F54+F39</f>
        <v>6690.899999999998</v>
      </c>
      <c r="G55" s="6">
        <f>G36+G40+G41+G42-G43-G54</f>
        <v>-5677.499999999996</v>
      </c>
      <c r="H55" s="6">
        <f>H36+H40-H43-H54+H39+H41</f>
        <v>-12639.100000000006</v>
      </c>
      <c r="I55" s="6">
        <f>I36+I39+I40+I41+I42-I43-I54</f>
        <v>5641.800000000003</v>
      </c>
      <c r="J55" s="6">
        <f>J36+J39+J40+J41+J42-J43-J54</f>
        <v>-3053.9000000000015</v>
      </c>
      <c r="K55" s="6">
        <f>K36+K39+K40+K42-K43-K54+K41</f>
        <v>-2913.5</v>
      </c>
      <c r="L55" s="6">
        <f>L36+L39+L40+L41+L42-L43-L54</f>
        <v>-325.59999999999854</v>
      </c>
      <c r="M55" s="6">
        <f>M36+M40-M43-M54+M39+M42+M41</f>
        <v>28269.700000000004</v>
      </c>
      <c r="N55" s="6">
        <f>N36+N40-N43-N54+N39+N42</f>
        <v>-898.2999999999956</v>
      </c>
      <c r="O55" s="6">
        <f>O36+O39+O40-O43-O54+O42</f>
        <v>-6756.30000000001</v>
      </c>
      <c r="P55" s="6">
        <f>P36+P39+P40-P43+P41+P42</f>
        <v>20615.100000000006</v>
      </c>
      <c r="Q55" s="6">
        <f>Q36+Q39+Q40+Q42-Q43-Q54</f>
        <v>29394.499999999996</v>
      </c>
      <c r="R55" s="6">
        <f>R36+R40-R43-R54+R39+R42</f>
        <v>-8356.500000000004</v>
      </c>
      <c r="S55" s="42">
        <f>S36+S40-S43-S54+S39+S42</f>
        <v>-42269.1</v>
      </c>
      <c r="T55" s="42">
        <f>T36+T39+T40+T42-T43-T54</f>
        <v>-21231.099999999977</v>
      </c>
    </row>
    <row r="56" spans="1:20" ht="12.75">
      <c r="A56" s="44" t="s">
        <v>18</v>
      </c>
      <c r="B56" s="47" t="s">
        <v>101</v>
      </c>
      <c r="C56" s="42">
        <f>C35+C55</f>
        <v>1323.0999999999294</v>
      </c>
      <c r="D56" s="42">
        <f>D35+D55</f>
        <v>1323.0999999999876</v>
      </c>
      <c r="E56" s="42">
        <f>E35+E55</f>
        <v>1251.2999999999993</v>
      </c>
      <c r="F56" s="42">
        <f>F35+F55</f>
        <v>7942.199999999998</v>
      </c>
      <c r="G56" s="42">
        <f aca="true" t="shared" si="7" ref="G56:T56">G35+G55</f>
        <v>2264.7000000000035</v>
      </c>
      <c r="H56" s="6">
        <f>H35+H55+H42</f>
        <v>2264.6999999999935</v>
      </c>
      <c r="I56" s="6">
        <f t="shared" si="7"/>
        <v>7906.500000000003</v>
      </c>
      <c r="J56" s="6">
        <f t="shared" si="7"/>
        <v>4852.5999999999985</v>
      </c>
      <c r="K56" s="6">
        <f t="shared" si="7"/>
        <v>1939.1000000000004</v>
      </c>
      <c r="L56" s="6">
        <f>L35+L55</f>
        <v>1939.1000000000013</v>
      </c>
      <c r="M56" s="6">
        <f>M35+M55</f>
        <v>30208.800000000003</v>
      </c>
      <c r="N56" s="6">
        <f>N35+N55</f>
        <v>29310.500000000004</v>
      </c>
      <c r="O56" s="6">
        <f>O35+O55</f>
        <v>22554.19999999999</v>
      </c>
      <c r="P56" s="6">
        <f>P35+P55</f>
        <v>22554.200000000004</v>
      </c>
      <c r="Q56" s="6">
        <f t="shared" si="7"/>
        <v>51948.7</v>
      </c>
      <c r="R56" s="6">
        <f t="shared" si="7"/>
        <v>43592.2</v>
      </c>
      <c r="S56" s="42">
        <f t="shared" si="7"/>
        <v>1323.0999999999985</v>
      </c>
      <c r="T56" s="42">
        <f t="shared" si="7"/>
        <v>1323.100000000024</v>
      </c>
    </row>
    <row r="59" spans="1:16" ht="12.75">
      <c r="A59" s="1" t="s">
        <v>95</v>
      </c>
      <c r="P59" s="1" t="s">
        <v>96</v>
      </c>
    </row>
  </sheetData>
  <sheetProtection/>
  <mergeCells count="12">
    <mergeCell ref="I32:K32"/>
    <mergeCell ref="L32:L33"/>
    <mergeCell ref="M32:O32"/>
    <mergeCell ref="P32:P33"/>
    <mergeCell ref="Q32:S32"/>
    <mergeCell ref="T32:T33"/>
    <mergeCell ref="A32:A33"/>
    <mergeCell ref="B32:B33"/>
    <mergeCell ref="C32:C33"/>
    <mergeCell ref="D32:D33"/>
    <mergeCell ref="E32:G32"/>
    <mergeCell ref="H32:H33"/>
  </mergeCells>
  <printOptions horizontalCentered="1"/>
  <pageMargins left="0.1968503937007874" right="0.1968503937007874" top="0.47" bottom="0.2755905511811024" header="0.5118110236220472" footer="0.196850393700787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46"/>
  <sheetViews>
    <sheetView view="pageBreakPreview" zoomScaleSheetLayoutView="100" zoomScalePageLayoutView="0" workbookViewId="0" topLeftCell="A1">
      <selection activeCell="C3" sqref="C3"/>
    </sheetView>
  </sheetViews>
  <sheetFormatPr defaultColWidth="9.00390625" defaultRowHeight="12.75"/>
  <cols>
    <col min="1" max="1" width="14.75390625" style="1" customWidth="1"/>
    <col min="2" max="2" width="7.00390625" style="1" bestFit="1" customWidth="1"/>
    <col min="3" max="3" width="8.25390625" style="1" bestFit="1" customWidth="1"/>
    <col min="4" max="4" width="5.00390625" style="1" bestFit="1" customWidth="1"/>
    <col min="5" max="5" width="9.00390625" style="1" customWidth="1"/>
    <col min="6" max="6" width="4.25390625" style="1" bestFit="1" customWidth="1"/>
    <col min="7" max="8" width="5.375" style="1" bestFit="1" customWidth="1"/>
    <col min="9" max="9" width="6.375" style="1" bestFit="1" customWidth="1"/>
    <col min="10" max="10" width="8.75390625" style="1" bestFit="1" customWidth="1"/>
    <col min="11" max="11" width="7.625" style="1" bestFit="1" customWidth="1"/>
    <col min="12" max="12" width="6.625" style="1" customWidth="1"/>
    <col min="13" max="13" width="7.875" style="1" customWidth="1"/>
    <col min="14" max="16384" width="9.125" style="1" customWidth="1"/>
  </cols>
  <sheetData>
    <row r="1" ht="12.75">
      <c r="I1" s="21" t="s">
        <v>44</v>
      </c>
    </row>
    <row r="2" ht="12.75">
      <c r="I2" s="21" t="s">
        <v>73</v>
      </c>
    </row>
    <row r="3" ht="12.75">
      <c r="I3" s="21" t="s">
        <v>81</v>
      </c>
    </row>
    <row r="4" ht="12.75">
      <c r="I4" s="21"/>
    </row>
    <row r="5" ht="12.75">
      <c r="I5" s="21"/>
    </row>
    <row r="6" ht="12.75">
      <c r="I6" s="21"/>
    </row>
    <row r="7" ht="12.75">
      <c r="I7" s="21"/>
    </row>
    <row r="10" spans="1:13" ht="18">
      <c r="A10" s="80" t="s">
        <v>76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</row>
    <row r="11" spans="1:13" ht="21">
      <c r="A11" s="80" t="s">
        <v>52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ht="18">
      <c r="A12" s="80" t="s">
        <v>62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</row>
    <row r="13" spans="1:13" ht="18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ht="13.5" thickBot="1">
      <c r="M14" s="9" t="s">
        <v>30</v>
      </c>
    </row>
    <row r="15" spans="1:13" ht="12.75">
      <c r="A15" s="1" t="s">
        <v>55</v>
      </c>
      <c r="L15" s="2" t="s">
        <v>42</v>
      </c>
      <c r="M15" s="11"/>
    </row>
    <row r="16" spans="1:13" ht="14.25">
      <c r="A16" s="1" t="s">
        <v>53</v>
      </c>
      <c r="L16" s="2" t="s">
        <v>28</v>
      </c>
      <c r="M16" s="12"/>
    </row>
    <row r="17" spans="1:13" ht="13.5" thickBot="1">
      <c r="A17" s="1" t="s">
        <v>39</v>
      </c>
      <c r="M17" s="14"/>
    </row>
    <row r="19" spans="1:65" ht="14.25">
      <c r="A19" s="83" t="s">
        <v>77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</row>
    <row r="20" ht="6" customHeight="1" thickBot="1"/>
    <row r="21" spans="1:13" ht="12.75" customHeight="1">
      <c r="A21" s="87" t="s">
        <v>54</v>
      </c>
      <c r="B21" s="81" t="s">
        <v>43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2"/>
    </row>
    <row r="22" spans="1:13" s="4" customFormat="1" ht="12.75">
      <c r="A22" s="88"/>
      <c r="B22" s="24">
        <v>1</v>
      </c>
      <c r="C22" s="24">
        <v>2</v>
      </c>
      <c r="D22" s="24">
        <v>3</v>
      </c>
      <c r="E22" s="24">
        <v>4</v>
      </c>
      <c r="F22" s="24">
        <v>5</v>
      </c>
      <c r="G22" s="24">
        <v>6</v>
      </c>
      <c r="H22" s="24">
        <v>7</v>
      </c>
      <c r="I22" s="24">
        <v>8</v>
      </c>
      <c r="J22" s="24">
        <v>9</v>
      </c>
      <c r="K22" s="24">
        <v>10</v>
      </c>
      <c r="L22" s="24">
        <v>11</v>
      </c>
      <c r="M22" s="25">
        <v>12</v>
      </c>
    </row>
    <row r="23" spans="1:13" s="4" customFormat="1" ht="13.5" thickBot="1">
      <c r="A23" s="89"/>
      <c r="B23" s="9" t="s">
        <v>3</v>
      </c>
      <c r="C23" s="9" t="s">
        <v>4</v>
      </c>
      <c r="D23" s="9" t="s">
        <v>5</v>
      </c>
      <c r="E23" s="9" t="s">
        <v>7</v>
      </c>
      <c r="F23" s="9" t="s">
        <v>8</v>
      </c>
      <c r="G23" s="9" t="s">
        <v>9</v>
      </c>
      <c r="H23" s="9" t="s">
        <v>10</v>
      </c>
      <c r="I23" s="9" t="s">
        <v>11</v>
      </c>
      <c r="J23" s="9" t="s">
        <v>12</v>
      </c>
      <c r="K23" s="9" t="s">
        <v>13</v>
      </c>
      <c r="L23" s="9" t="s">
        <v>14</v>
      </c>
      <c r="M23" s="10" t="s">
        <v>15</v>
      </c>
    </row>
    <row r="24" spans="1:13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7" spans="1:13" ht="12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66" ht="12.75">
      <c r="A28" s="93" t="s">
        <v>67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</row>
    <row r="29" spans="1:66" ht="6" customHeight="1" thickBo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</row>
    <row r="30" spans="1:13" ht="12.75">
      <c r="A30" s="84" t="s">
        <v>69</v>
      </c>
      <c r="B30" s="90" t="s">
        <v>43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2"/>
    </row>
    <row r="31" spans="1:13" s="4" customFormat="1" ht="12.75">
      <c r="A31" s="85"/>
      <c r="B31" s="36">
        <v>1</v>
      </c>
      <c r="C31" s="36">
        <v>2</v>
      </c>
      <c r="D31" s="36">
        <v>3</v>
      </c>
      <c r="E31" s="36">
        <v>4</v>
      </c>
      <c r="F31" s="36">
        <v>5</v>
      </c>
      <c r="G31" s="36">
        <v>6</v>
      </c>
      <c r="H31" s="36">
        <v>7</v>
      </c>
      <c r="I31" s="36">
        <v>8</v>
      </c>
      <c r="J31" s="36">
        <v>9</v>
      </c>
      <c r="K31" s="36">
        <v>10</v>
      </c>
      <c r="L31" s="36">
        <v>11</v>
      </c>
      <c r="M31" s="37">
        <v>12</v>
      </c>
    </row>
    <row r="32" spans="1:13" s="4" customFormat="1" ht="13.5" thickBot="1">
      <c r="A32" s="86"/>
      <c r="B32" s="9" t="s">
        <v>3</v>
      </c>
      <c r="C32" s="9" t="s">
        <v>4</v>
      </c>
      <c r="D32" s="9" t="s">
        <v>5</v>
      </c>
      <c r="E32" s="9" t="s">
        <v>7</v>
      </c>
      <c r="F32" s="9" t="s">
        <v>8</v>
      </c>
      <c r="G32" s="9" t="s">
        <v>9</v>
      </c>
      <c r="H32" s="9" t="s">
        <v>10</v>
      </c>
      <c r="I32" s="9" t="s">
        <v>11</v>
      </c>
      <c r="J32" s="9" t="s">
        <v>12</v>
      </c>
      <c r="K32" s="9" t="s">
        <v>13</v>
      </c>
      <c r="L32" s="9" t="s">
        <v>14</v>
      </c>
      <c r="M32" s="10" t="s">
        <v>15</v>
      </c>
    </row>
    <row r="33" spans="1:13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6" spans="1:13" ht="39.75" customHeight="1">
      <c r="A36" s="76" t="s">
        <v>63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</row>
    <row r="37" spans="1:13" ht="40.5" customHeight="1">
      <c r="A37" s="75" t="s">
        <v>64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</row>
    <row r="38" ht="14.25">
      <c r="A38" s="38" t="s">
        <v>59</v>
      </c>
    </row>
    <row r="39" spans="1:13" ht="27" customHeight="1">
      <c r="A39" s="75" t="s">
        <v>66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</row>
    <row r="40" spans="1:13" ht="15" customHeight="1">
      <c r="A40" s="75" t="s">
        <v>68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</row>
    <row r="42" spans="1:11" ht="65.25" customHeight="1">
      <c r="A42" s="79" t="s">
        <v>46</v>
      </c>
      <c r="B42" s="79"/>
      <c r="D42" s="78" t="s">
        <v>74</v>
      </c>
      <c r="E42" s="78"/>
      <c r="F42" s="19"/>
      <c r="G42" s="18"/>
      <c r="H42" s="18"/>
      <c r="I42" s="19"/>
      <c r="J42" s="18" t="s">
        <v>75</v>
      </c>
      <c r="K42" s="18"/>
    </row>
    <row r="43" spans="4:10" s="20" customFormat="1" ht="14.25">
      <c r="D43" s="20" t="s">
        <v>49</v>
      </c>
      <c r="G43" s="20" t="s">
        <v>50</v>
      </c>
      <c r="J43" s="20" t="s">
        <v>51</v>
      </c>
    </row>
    <row r="44" spans="1:11" ht="12.75">
      <c r="A44" s="1" t="s">
        <v>40</v>
      </c>
      <c r="D44" s="18" t="s">
        <v>78</v>
      </c>
      <c r="E44" s="18"/>
      <c r="G44" s="18"/>
      <c r="H44" s="18"/>
      <c r="I44" s="19"/>
      <c r="J44" s="18" t="s">
        <v>79</v>
      </c>
      <c r="K44" s="18"/>
    </row>
    <row r="45" spans="4:10" s="20" customFormat="1" ht="14.25">
      <c r="D45" s="20" t="s">
        <v>49</v>
      </c>
      <c r="G45" s="20" t="s">
        <v>50</v>
      </c>
      <c r="J45" s="20" t="s">
        <v>51</v>
      </c>
    </row>
    <row r="46" spans="1:3" ht="12.75">
      <c r="A46" s="1" t="s">
        <v>41</v>
      </c>
      <c r="C46" s="1" t="s">
        <v>48</v>
      </c>
    </row>
  </sheetData>
  <sheetProtection/>
  <mergeCells count="15">
    <mergeCell ref="A10:M10"/>
    <mergeCell ref="A11:M11"/>
    <mergeCell ref="B21:M21"/>
    <mergeCell ref="A19:M19"/>
    <mergeCell ref="A30:A32"/>
    <mergeCell ref="A21:A23"/>
    <mergeCell ref="A12:M12"/>
    <mergeCell ref="B30:M30"/>
    <mergeCell ref="A28:M28"/>
    <mergeCell ref="A40:M40"/>
    <mergeCell ref="A36:M36"/>
    <mergeCell ref="A37:M37"/>
    <mergeCell ref="A39:M39"/>
    <mergeCell ref="D42:E42"/>
    <mergeCell ref="A42:B42"/>
  </mergeCells>
  <printOptions/>
  <pageMargins left="0.59" right="0.24" top="0.61" bottom="0.22" header="0.5" footer="0.1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35.25390625" style="1" customWidth="1"/>
    <col min="2" max="2" width="20.875" style="1" customWidth="1"/>
    <col min="3" max="3" width="6.625" style="1" customWidth="1"/>
    <col min="4" max="4" width="11.00390625" style="1" customWidth="1"/>
    <col min="5" max="5" width="18.375" style="1" customWidth="1"/>
    <col min="6" max="16384" width="9.125" style="1" customWidth="1"/>
  </cols>
  <sheetData>
    <row r="1" ht="12.75">
      <c r="C1" s="21" t="s">
        <v>47</v>
      </c>
    </row>
    <row r="2" ht="12.75">
      <c r="C2" s="21" t="s">
        <v>73</v>
      </c>
    </row>
    <row r="3" ht="12.75">
      <c r="C3" s="21" t="s">
        <v>81</v>
      </c>
    </row>
    <row r="4" ht="12.75">
      <c r="C4" s="21"/>
    </row>
    <row r="5" ht="12.75">
      <c r="C5" s="21"/>
    </row>
    <row r="6" ht="12.75">
      <c r="C6" s="21"/>
    </row>
    <row r="7" ht="12.75">
      <c r="C7" s="21"/>
    </row>
    <row r="10" spans="1:5" s="29" customFormat="1" ht="60.75" customHeight="1">
      <c r="A10" s="96" t="s">
        <v>80</v>
      </c>
      <c r="B10" s="96"/>
      <c r="C10" s="97"/>
      <c r="D10" s="97"/>
      <c r="E10" s="97"/>
    </row>
    <row r="11" spans="1:5" ht="18.75">
      <c r="A11" s="97" t="s">
        <v>57</v>
      </c>
      <c r="B11" s="97"/>
      <c r="C11" s="97"/>
      <c r="D11" s="97"/>
      <c r="E11" s="97"/>
    </row>
    <row r="12" spans="1:2" ht="6.75" customHeight="1">
      <c r="A12" s="27"/>
      <c r="B12" s="27"/>
    </row>
    <row r="13" spans="1:5" ht="15.75">
      <c r="A13" s="97" t="s">
        <v>65</v>
      </c>
      <c r="B13" s="97"/>
      <c r="C13" s="97"/>
      <c r="D13" s="97"/>
      <c r="E13" s="97"/>
    </row>
    <row r="18" ht="12.75">
      <c r="A18" s="1" t="s">
        <v>55</v>
      </c>
    </row>
    <row r="19" ht="12.75">
      <c r="A19" s="1" t="s">
        <v>70</v>
      </c>
    </row>
    <row r="20" ht="12.75">
      <c r="A20" s="1" t="s">
        <v>39</v>
      </c>
    </row>
    <row r="23" spans="1:5" ht="12.75">
      <c r="A23" s="83"/>
      <c r="B23" s="83"/>
      <c r="C23" s="83"/>
      <c r="D23" s="83"/>
      <c r="E23" s="83"/>
    </row>
    <row r="24" ht="6.75" customHeight="1" thickBot="1"/>
    <row r="25" spans="1:5" ht="23.25" customHeight="1">
      <c r="A25" s="28" t="s">
        <v>72</v>
      </c>
      <c r="B25" s="90" t="s">
        <v>56</v>
      </c>
      <c r="C25" s="98"/>
      <c r="D25" s="90" t="s">
        <v>43</v>
      </c>
      <c r="E25" s="92"/>
    </row>
    <row r="26" spans="1:5" ht="13.5" thickBot="1">
      <c r="A26" s="8">
        <v>1</v>
      </c>
      <c r="B26" s="94">
        <v>2</v>
      </c>
      <c r="C26" s="99"/>
      <c r="D26" s="94">
        <v>3</v>
      </c>
      <c r="E26" s="95"/>
    </row>
    <row r="27" spans="1:5" ht="12.75">
      <c r="A27" s="7"/>
      <c r="B27" s="34"/>
      <c r="C27" s="30"/>
      <c r="D27" s="32"/>
      <c r="E27" s="30"/>
    </row>
    <row r="28" spans="1:5" ht="12.75">
      <c r="A28" s="6"/>
      <c r="B28" s="33"/>
      <c r="C28" s="31"/>
      <c r="D28" s="33"/>
      <c r="E28" s="31"/>
    </row>
    <row r="32" spans="1:14" ht="38.25" customHeight="1">
      <c r="A32" s="76" t="s">
        <v>58</v>
      </c>
      <c r="B32" s="77"/>
      <c r="C32" s="77"/>
      <c r="D32" s="77"/>
      <c r="E32" s="77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12.75">
      <c r="A33" s="75" t="s">
        <v>71</v>
      </c>
      <c r="B33" s="79"/>
      <c r="C33" s="79"/>
      <c r="D33" s="79"/>
      <c r="E33" s="79"/>
      <c r="F33" s="17"/>
      <c r="G33" s="17"/>
      <c r="H33" s="17"/>
      <c r="I33" s="17"/>
      <c r="J33" s="17"/>
      <c r="K33" s="17"/>
      <c r="L33" s="17"/>
      <c r="M33" s="17"/>
      <c r="N33" s="17"/>
    </row>
    <row r="39" spans="1:5" ht="24.75" customHeight="1">
      <c r="A39" s="17" t="s">
        <v>46</v>
      </c>
      <c r="B39" s="18"/>
      <c r="C39" s="19"/>
      <c r="D39" s="18"/>
      <c r="E39" s="18"/>
    </row>
    <row r="40" spans="2:5" s="20" customFormat="1" ht="14.25">
      <c r="B40" s="20" t="s">
        <v>49</v>
      </c>
      <c r="C40" s="35"/>
      <c r="D40" s="20" t="s">
        <v>50</v>
      </c>
      <c r="E40" s="20" t="s">
        <v>51</v>
      </c>
    </row>
    <row r="41" spans="1:5" ht="12.75">
      <c r="A41" s="1" t="s">
        <v>40</v>
      </c>
      <c r="B41" s="18"/>
      <c r="C41" s="19"/>
      <c r="D41" s="18"/>
      <c r="E41" s="18"/>
    </row>
    <row r="42" spans="2:5" s="20" customFormat="1" ht="14.25">
      <c r="B42" s="20" t="s">
        <v>49</v>
      </c>
      <c r="C42" s="35"/>
      <c r="D42" s="20" t="s">
        <v>50</v>
      </c>
      <c r="E42" s="20" t="s">
        <v>51</v>
      </c>
    </row>
    <row r="43" s="20" customFormat="1" ht="14.25">
      <c r="C43" s="35"/>
    </row>
    <row r="44" s="20" customFormat="1" ht="14.25">
      <c r="C44" s="35"/>
    </row>
    <row r="45" s="20" customFormat="1" ht="14.25">
      <c r="C45" s="35"/>
    </row>
    <row r="46" spans="1:2" ht="12.75">
      <c r="A46" s="1" t="s">
        <v>41</v>
      </c>
      <c r="B46" s="1" t="s">
        <v>48</v>
      </c>
    </row>
  </sheetData>
  <sheetProtection/>
  <mergeCells count="10">
    <mergeCell ref="A33:E33"/>
    <mergeCell ref="D25:E25"/>
    <mergeCell ref="D26:E26"/>
    <mergeCell ref="A10:E10"/>
    <mergeCell ref="A11:E11"/>
    <mergeCell ref="A13:E13"/>
    <mergeCell ref="A23:E23"/>
    <mergeCell ref="A32:E32"/>
    <mergeCell ref="B25:C25"/>
    <mergeCell ref="B26:C26"/>
  </mergeCells>
  <printOptions/>
  <pageMargins left="0.59" right="0.24" top="0.41" bottom="0.28" header="0.5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</dc:creator>
  <cp:keywords/>
  <dc:description/>
  <cp:lastModifiedBy>Мякотина В.В.</cp:lastModifiedBy>
  <cp:lastPrinted>2021-07-15T12:37:25Z</cp:lastPrinted>
  <dcterms:created xsi:type="dcterms:W3CDTF">2007-12-12T12:07:30Z</dcterms:created>
  <dcterms:modified xsi:type="dcterms:W3CDTF">2021-08-05T08:21:44Z</dcterms:modified>
  <cp:category/>
  <cp:version/>
  <cp:contentType/>
  <cp:contentStatus/>
</cp:coreProperties>
</file>